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 (4)" sheetId="3" r:id="rId1"/>
  </sheets>
  <definedNames>
    <definedName name="_xlnm._FilterDatabase" localSheetId="0" hidden="1">'Sheet1 (4)'!$A$1:$E$45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<sst xmlns="http://schemas.openxmlformats.org/spreadsheetml/2006/main" count="186" uniqueCount="95">
  <si>
    <r>
      <rPr>
        <sz val="14"/>
        <color rgb="FF000000"/>
        <rFont val="仿宋"/>
        <charset val="134"/>
      </rPr>
      <t xml:space="preserve">    </t>
    </r>
    <r>
      <rPr>
        <b/>
        <sz val="14"/>
        <color rgb="FF000000"/>
        <rFont val="仿宋"/>
        <charset val="134"/>
      </rPr>
      <t xml:space="preserve">           材 料 计 划 表 </t>
    </r>
    <r>
      <rPr>
        <sz val="14"/>
        <color rgb="FF000000"/>
        <rFont val="仿宋"/>
        <charset val="134"/>
      </rPr>
      <t xml:space="preserve">    编号：001</t>
    </r>
  </si>
  <si>
    <t xml:space="preserve"> 工程名称：钢渣处理厂新建原料厂房项目                  </t>
  </si>
  <si>
    <t>编号</t>
  </si>
  <si>
    <t>材料名称</t>
  </si>
  <si>
    <t>规格</t>
  </si>
  <si>
    <t>材质</t>
  </si>
  <si>
    <t>单位</t>
  </si>
  <si>
    <t>工程量</t>
  </si>
  <si>
    <t>备注</t>
  </si>
  <si>
    <t>承兑报价</t>
  </si>
  <si>
    <t>报价单位</t>
  </si>
  <si>
    <t>钢筋</t>
  </si>
  <si>
    <t>φ10</t>
  </si>
  <si>
    <t>HRB400</t>
  </si>
  <si>
    <t>吨</t>
  </si>
  <si>
    <t>φ14</t>
  </si>
  <si>
    <t>包含φ12钢筋0.22吨</t>
  </si>
  <si>
    <t>φ16</t>
  </si>
  <si>
    <t>φ18</t>
  </si>
  <si>
    <t>φ20</t>
  </si>
  <si>
    <t>φ22</t>
  </si>
  <si>
    <t>φ25</t>
  </si>
  <si>
    <t>钢板</t>
  </si>
  <si>
    <t>10mm厚</t>
  </si>
  <si>
    <t>Q235B</t>
  </si>
  <si>
    <t>2.2m*6m*3块，耐火等级二级</t>
  </si>
  <si>
    <t>12mm厚</t>
  </si>
  <si>
    <t>2.2m*6m*9块，耐火等级二级</t>
  </si>
  <si>
    <t>14mm厚</t>
  </si>
  <si>
    <t>2.2m*6m*6块，耐火等级二级</t>
  </si>
  <si>
    <t>16mm厚</t>
  </si>
  <si>
    <t>2.2m*6m*2块，耐火等级二级</t>
  </si>
  <si>
    <t>18mm厚</t>
  </si>
  <si>
    <t>2.5m*2.5m*1块，耐火等级二级</t>
  </si>
  <si>
    <t>20mm厚</t>
  </si>
  <si>
    <t>含水沟盖板，2.2m*6m*4块，耐火等级二级</t>
  </si>
  <si>
    <t>22mm厚</t>
  </si>
  <si>
    <t>2.2m*3m*1块，耐火等级二级</t>
  </si>
  <si>
    <t>25mm厚</t>
  </si>
  <si>
    <t>0.26m*0.26m*4块，耐火等级二级</t>
  </si>
  <si>
    <t>40mm厚</t>
  </si>
  <si>
    <t>2.2m*6m*1块，耐火等级二级</t>
  </si>
  <si>
    <t>6mm厚</t>
  </si>
  <si>
    <t>8mm厚</t>
  </si>
  <si>
    <t>2.2m*6m*12块，耐火等级二级</t>
  </si>
  <si>
    <t>型钢</t>
  </si>
  <si>
    <t>HM294*200*8*12</t>
  </si>
  <si>
    <t>12m*18根，耐火等级二级</t>
  </si>
  <si>
    <t>HM482*300*11*15</t>
  </si>
  <si>
    <t>12m*9根，耐火等级二级</t>
  </si>
  <si>
    <t>HN400*200*8*13</t>
  </si>
  <si>
    <t>12m*25根，耐火等级二级</t>
  </si>
  <si>
    <t>HN600*200*11*17</t>
  </si>
  <si>
    <t>1.1m，耐火等级二级</t>
  </si>
  <si>
    <t>角钢</t>
  </si>
  <si>
    <t>L100*10</t>
  </si>
  <si>
    <t>6m*9根，耐火等级二级</t>
  </si>
  <si>
    <t>L110*8</t>
  </si>
  <si>
    <t>6m*6根，耐火等级二级</t>
  </si>
  <si>
    <t>L50*5</t>
  </si>
  <si>
    <t>6m*26根，耐火等级二级</t>
  </si>
  <si>
    <t>L63*6</t>
  </si>
  <si>
    <t>6m*17根，耐火等级二级</t>
  </si>
  <si>
    <t>L75*8</t>
  </si>
  <si>
    <t>6m*14根，耐火等级二级</t>
  </si>
  <si>
    <t>钢管</t>
  </si>
  <si>
    <t>φ108*4</t>
  </si>
  <si>
    <t>6m*34根，耐火等级二级</t>
  </si>
  <si>
    <t>φ32*2.5焊管</t>
  </si>
  <si>
    <t>6m*15根，耐火等级二级</t>
  </si>
  <si>
    <t>φ89*3钢管</t>
  </si>
  <si>
    <t>钢轨</t>
  </si>
  <si>
    <t>43kg/m</t>
  </si>
  <si>
    <t>204m，耐火等级二级</t>
  </si>
  <si>
    <t>拉条</t>
  </si>
  <si>
    <t>φ12圆钢</t>
  </si>
  <si>
    <t>镀锌量不小于275g/㎡</t>
  </si>
  <si>
    <t>米</t>
  </si>
  <si>
    <t>直拉条及撑杆1.58m*307根、1.3m*2根、0.7m*2根；斜拉条3.25m*114根，两端带丝扣和螺帽，耐火等级二级（附图）</t>
  </si>
  <si>
    <t>φ25圆钢</t>
  </si>
  <si>
    <t>9.46m*12根+6.71m*6根，两端带丝扣和螺帽，耐火等级二级（附图）</t>
  </si>
  <si>
    <t>地脚螺栓</t>
  </si>
  <si>
    <t>M39螺栓 L=1070mm，（带螺母）</t>
  </si>
  <si>
    <t>根</t>
  </si>
  <si>
    <t>M24螺栓 L=900mm，（带螺母）</t>
  </si>
  <si>
    <t>化学螺栓</t>
  </si>
  <si>
    <t>M24螺栓 L=600mm，（带螺母）</t>
  </si>
  <si>
    <t>花篮螺栓</t>
  </si>
  <si>
    <t>M27</t>
  </si>
  <si>
    <t>个</t>
  </si>
  <si>
    <t>提报单位：（盖章）</t>
  </si>
  <si>
    <t>编制人：</t>
  </si>
  <si>
    <r>
      <rPr>
        <sz val="12"/>
        <color rgb="FF000000"/>
        <rFont val="仿宋"/>
        <charset val="134"/>
      </rPr>
      <t xml:space="preserve">提报单位审核人: </t>
    </r>
    <r>
      <rPr>
        <sz val="12"/>
        <color rgb="FF000000"/>
        <rFont val="仿宋"/>
        <charset val="134"/>
      </rPr>
      <t xml:space="preserve">         </t>
    </r>
  </si>
  <si>
    <t>项目部经办人：</t>
  </si>
  <si>
    <t>注：备注中填写要求到货时间。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</si>
</sst>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5">
    <font>
      <sz val="12"/>
      <name val="宋体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176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zoomScale="85" zoomScaleNormal="85" topLeftCell="A23" workbookViewId="0">
      <selection activeCell="D33" sqref="D33"/>
    </sheetView>
  </sheetViews>
  <sheetFormatPr defaultColWidth="9" defaultRowHeight="14.25"/>
  <cols>
    <col min="1" max="1" width="6.25" customWidth="1"/>
    <col min="2" max="2" width="14.5416666666667" customWidth="1"/>
    <col min="3" max="3" width="19.4333333333333" customWidth="1"/>
    <col min="4" max="4" width="16.4666666666667" customWidth="1"/>
    <col min="5" max="5" width="9.44166666666667" customWidth="1"/>
    <col min="6" max="6" width="9.375" style="1" customWidth="1"/>
    <col min="7" max="7" width="19.55" style="2" customWidth="1"/>
    <col min="8" max="8" width="11.175" style="2" customWidth="1"/>
    <col min="9" max="9" width="10.4416666666667" style="3" customWidth="1"/>
    <col min="10" max="10" width="20.4333333333333" customWidth="1"/>
    <col min="11" max="11" width="23.3583333333333" customWidth="1"/>
    <col min="12" max="12" width="22.5" customWidth="1"/>
    <col min="13" max="13" width="12.625"/>
    <col min="15" max="15" width="12.625"/>
    <col min="16" max="16" width="10.375"/>
  </cols>
  <sheetData>
    <row r="1" ht="38" customHeight="1" spans="1:9">
      <c r="A1" s="4" t="s">
        <v>0</v>
      </c>
      <c r="B1" s="4"/>
      <c r="C1" s="4"/>
      <c r="D1" s="4"/>
      <c r="E1" s="4"/>
      <c r="F1" s="5"/>
      <c r="G1" s="6"/>
      <c r="H1" s="6"/>
      <c r="I1" s="4"/>
    </row>
    <row r="2" ht="35" customHeight="1" spans="1:5">
      <c r="A2" s="7" t="s">
        <v>1</v>
      </c>
      <c r="B2" s="7"/>
      <c r="C2" s="7"/>
      <c r="D2" s="7"/>
      <c r="E2" s="7"/>
    </row>
    <row r="3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8" t="s">
        <v>10</v>
      </c>
    </row>
    <row r="4" ht="30" customHeight="1" spans="1:9">
      <c r="A4" s="8">
        <v>2</v>
      </c>
      <c r="B4" s="8" t="s">
        <v>11</v>
      </c>
      <c r="C4" s="8" t="s">
        <v>12</v>
      </c>
      <c r="D4" s="11" t="s">
        <v>13</v>
      </c>
      <c r="E4" s="8" t="s">
        <v>14</v>
      </c>
      <c r="F4" s="9">
        <f>3.608*1.02</f>
        <v>3.68016</v>
      </c>
      <c r="G4" s="12"/>
      <c r="H4" s="12"/>
      <c r="I4" s="18"/>
    </row>
    <row r="5" ht="30" customHeight="1" spans="1:9">
      <c r="A5" s="8">
        <v>4</v>
      </c>
      <c r="B5" s="8" t="s">
        <v>11</v>
      </c>
      <c r="C5" s="11" t="s">
        <v>15</v>
      </c>
      <c r="D5" s="11" t="s">
        <v>13</v>
      </c>
      <c r="E5" s="8" t="s">
        <v>14</v>
      </c>
      <c r="F5" s="9">
        <f>23.232*1.02+0.22</f>
        <v>23.91664</v>
      </c>
      <c r="G5" s="12" t="s">
        <v>16</v>
      </c>
      <c r="H5" s="12"/>
      <c r="I5" s="18"/>
    </row>
    <row r="6" ht="30" customHeight="1" spans="1:9">
      <c r="A6" s="8">
        <v>5</v>
      </c>
      <c r="B6" s="8" t="s">
        <v>11</v>
      </c>
      <c r="C6" s="11" t="s">
        <v>17</v>
      </c>
      <c r="D6" s="11" t="s">
        <v>13</v>
      </c>
      <c r="E6" s="8" t="s">
        <v>14</v>
      </c>
      <c r="F6" s="9">
        <f>6.533*1.02</f>
        <v>6.66366</v>
      </c>
      <c r="G6" s="12"/>
      <c r="H6" s="12"/>
      <c r="I6" s="18"/>
    </row>
    <row r="7" ht="30" customHeight="1" spans="1:9">
      <c r="A7" s="8">
        <v>6</v>
      </c>
      <c r="B7" s="8" t="s">
        <v>11</v>
      </c>
      <c r="C7" s="11" t="s">
        <v>18</v>
      </c>
      <c r="D7" s="11" t="s">
        <v>13</v>
      </c>
      <c r="E7" s="8" t="s">
        <v>14</v>
      </c>
      <c r="F7" s="9">
        <f>0.706*1.02</f>
        <v>0.72012</v>
      </c>
      <c r="G7" s="12"/>
      <c r="H7" s="12"/>
      <c r="I7" s="18"/>
    </row>
    <row r="8" ht="30" customHeight="1" spans="1:9">
      <c r="A8" s="8">
        <v>7</v>
      </c>
      <c r="B8" s="8" t="s">
        <v>11</v>
      </c>
      <c r="C8" s="11" t="s">
        <v>19</v>
      </c>
      <c r="D8" s="11" t="s">
        <v>13</v>
      </c>
      <c r="E8" s="8" t="s">
        <v>14</v>
      </c>
      <c r="F8" s="9">
        <f>51.165*1.02</f>
        <v>52.1883</v>
      </c>
      <c r="G8" s="12"/>
      <c r="H8" s="12"/>
      <c r="I8" s="18"/>
    </row>
    <row r="9" ht="30" customHeight="1" spans="1:9">
      <c r="A9" s="8">
        <v>8</v>
      </c>
      <c r="B9" s="8" t="s">
        <v>11</v>
      </c>
      <c r="C9" s="11" t="s">
        <v>20</v>
      </c>
      <c r="D9" s="11" t="s">
        <v>13</v>
      </c>
      <c r="E9" s="8" t="s">
        <v>14</v>
      </c>
      <c r="F9" s="9">
        <f>2.685*1.02</f>
        <v>2.7387</v>
      </c>
      <c r="G9" s="12"/>
      <c r="H9" s="12"/>
      <c r="I9" s="18"/>
    </row>
    <row r="10" ht="30" customHeight="1" spans="1:9">
      <c r="A10" s="8">
        <v>9</v>
      </c>
      <c r="B10" s="8" t="s">
        <v>11</v>
      </c>
      <c r="C10" s="11" t="s">
        <v>21</v>
      </c>
      <c r="D10" s="11" t="s">
        <v>13</v>
      </c>
      <c r="E10" s="8" t="s">
        <v>14</v>
      </c>
      <c r="F10" s="9">
        <f>2.377*1.02</f>
        <v>2.42454</v>
      </c>
      <c r="G10" s="12"/>
      <c r="H10" s="12"/>
      <c r="I10" s="18"/>
    </row>
    <row r="11" ht="30" customHeight="1" spans="1:9">
      <c r="A11" s="8">
        <v>14</v>
      </c>
      <c r="B11" s="8" t="s">
        <v>22</v>
      </c>
      <c r="C11" s="8" t="s">
        <v>23</v>
      </c>
      <c r="D11" s="13" t="s">
        <v>24</v>
      </c>
      <c r="E11" s="8" t="s">
        <v>14</v>
      </c>
      <c r="F11" s="9">
        <f>2.2*6*3*78.5/1000</f>
        <v>3.1086</v>
      </c>
      <c r="G11" s="10" t="s">
        <v>25</v>
      </c>
      <c r="H11" s="10"/>
      <c r="I11" s="18"/>
    </row>
    <row r="12" ht="30" customHeight="1" spans="1:9">
      <c r="A12" s="8">
        <v>15</v>
      </c>
      <c r="B12" s="8" t="s">
        <v>22</v>
      </c>
      <c r="C12" s="8" t="s">
        <v>26</v>
      </c>
      <c r="D12" s="13" t="s">
        <v>24</v>
      </c>
      <c r="E12" s="8" t="s">
        <v>14</v>
      </c>
      <c r="F12" s="9">
        <f>2.2*6*9/1000*94.2</f>
        <v>11.19096</v>
      </c>
      <c r="G12" s="10" t="s">
        <v>27</v>
      </c>
      <c r="H12" s="10"/>
      <c r="I12" s="18"/>
    </row>
    <row r="13" ht="30" customHeight="1" spans="1:9">
      <c r="A13" s="8">
        <v>16</v>
      </c>
      <c r="B13" s="8" t="s">
        <v>22</v>
      </c>
      <c r="C13" s="8" t="s">
        <v>28</v>
      </c>
      <c r="D13" s="13" t="s">
        <v>24</v>
      </c>
      <c r="E13" s="8" t="s">
        <v>14</v>
      </c>
      <c r="F13" s="9">
        <f>2.2*6*6*109.9/1000</f>
        <v>8.70408</v>
      </c>
      <c r="G13" s="10" t="s">
        <v>29</v>
      </c>
      <c r="H13" s="10"/>
      <c r="I13" s="18"/>
    </row>
    <row r="14" ht="30" customHeight="1" spans="1:9">
      <c r="A14" s="8">
        <v>17</v>
      </c>
      <c r="B14" s="8" t="s">
        <v>22</v>
      </c>
      <c r="C14" s="8" t="s">
        <v>30</v>
      </c>
      <c r="D14" s="13" t="s">
        <v>24</v>
      </c>
      <c r="E14" s="8" t="s">
        <v>14</v>
      </c>
      <c r="F14" s="9">
        <f>2.2*6*2/1000*125.6</f>
        <v>3.31584</v>
      </c>
      <c r="G14" s="10" t="s">
        <v>31</v>
      </c>
      <c r="H14" s="10"/>
      <c r="I14" s="18"/>
    </row>
    <row r="15" ht="30" customHeight="1" spans="1:9">
      <c r="A15" s="8">
        <v>18</v>
      </c>
      <c r="B15" s="8" t="s">
        <v>22</v>
      </c>
      <c r="C15" s="8" t="s">
        <v>32</v>
      </c>
      <c r="D15" s="13" t="s">
        <v>24</v>
      </c>
      <c r="E15" s="8" t="s">
        <v>14</v>
      </c>
      <c r="F15" s="9">
        <f>2.5*2.5*141.3/1000</f>
        <v>0.883125</v>
      </c>
      <c r="G15" s="10" t="s">
        <v>33</v>
      </c>
      <c r="H15" s="10"/>
      <c r="I15" s="18"/>
    </row>
    <row r="16" ht="30" customHeight="1" spans="1:9">
      <c r="A16" s="8">
        <v>19</v>
      </c>
      <c r="B16" s="8" t="s">
        <v>22</v>
      </c>
      <c r="C16" s="8" t="s">
        <v>34</v>
      </c>
      <c r="D16" s="13" t="s">
        <v>24</v>
      </c>
      <c r="E16" s="8" t="s">
        <v>14</v>
      </c>
      <c r="F16" s="9">
        <f>2.2*6*4*157/1000</f>
        <v>8.2896</v>
      </c>
      <c r="G16" s="10" t="s">
        <v>35</v>
      </c>
      <c r="H16" s="10"/>
      <c r="I16" s="18"/>
    </row>
    <row r="17" ht="30" customHeight="1" spans="1:9">
      <c r="A17" s="8">
        <v>20</v>
      </c>
      <c r="B17" s="8" t="s">
        <v>22</v>
      </c>
      <c r="C17" s="8" t="s">
        <v>36</v>
      </c>
      <c r="D17" s="13" t="s">
        <v>24</v>
      </c>
      <c r="E17" s="8" t="s">
        <v>14</v>
      </c>
      <c r="F17" s="9">
        <f>2.2*3*1*172.7/1000</f>
        <v>1.13982</v>
      </c>
      <c r="G17" s="10" t="s">
        <v>37</v>
      </c>
      <c r="H17" s="10"/>
      <c r="I17" s="18"/>
    </row>
    <row r="18" ht="30" customHeight="1" spans="1:9">
      <c r="A18" s="8">
        <v>21</v>
      </c>
      <c r="B18" s="8" t="s">
        <v>22</v>
      </c>
      <c r="C18" s="8" t="s">
        <v>38</v>
      </c>
      <c r="D18" s="13" t="s">
        <v>24</v>
      </c>
      <c r="E18" s="8" t="s">
        <v>14</v>
      </c>
      <c r="F18" s="9">
        <f>0.26*0.26*196.25/1000*4</f>
        <v>0.053066</v>
      </c>
      <c r="G18" s="10" t="s">
        <v>39</v>
      </c>
      <c r="H18" s="10"/>
      <c r="I18" s="18"/>
    </row>
    <row r="19" ht="30" customHeight="1" spans="1:9">
      <c r="A19" s="8">
        <v>22</v>
      </c>
      <c r="B19" s="8" t="s">
        <v>22</v>
      </c>
      <c r="C19" s="8" t="s">
        <v>40</v>
      </c>
      <c r="D19" s="13" t="s">
        <v>24</v>
      </c>
      <c r="E19" s="8" t="s">
        <v>14</v>
      </c>
      <c r="F19" s="9">
        <f>2.2*6*314/1000</f>
        <v>4.1448</v>
      </c>
      <c r="G19" s="10" t="s">
        <v>41</v>
      </c>
      <c r="H19" s="10"/>
      <c r="I19" s="18"/>
    </row>
    <row r="20" ht="30" customHeight="1" spans="1:9">
      <c r="A20" s="8">
        <v>23</v>
      </c>
      <c r="B20" s="8" t="s">
        <v>22</v>
      </c>
      <c r="C20" s="8" t="s">
        <v>42</v>
      </c>
      <c r="D20" s="13" t="s">
        <v>24</v>
      </c>
      <c r="E20" s="8" t="s">
        <v>14</v>
      </c>
      <c r="F20" s="9">
        <f>2.2*6/1000*47.1*2</f>
        <v>1.24344</v>
      </c>
      <c r="G20" s="10" t="s">
        <v>31</v>
      </c>
      <c r="H20" s="10"/>
      <c r="I20" s="18"/>
    </row>
    <row r="21" ht="30" customHeight="1" spans="1:9">
      <c r="A21" s="8">
        <v>24</v>
      </c>
      <c r="B21" s="8" t="s">
        <v>22</v>
      </c>
      <c r="C21" s="8" t="s">
        <v>43</v>
      </c>
      <c r="D21" s="13" t="s">
        <v>24</v>
      </c>
      <c r="E21" s="8" t="s">
        <v>14</v>
      </c>
      <c r="F21" s="9">
        <f>2.2*6*12*62.8/1000</f>
        <v>9.94752</v>
      </c>
      <c r="G21" s="10" t="s">
        <v>44</v>
      </c>
      <c r="H21" s="10"/>
      <c r="I21" s="18"/>
    </row>
    <row r="22" ht="30" customHeight="1" spans="1:9">
      <c r="A22" s="8">
        <v>28</v>
      </c>
      <c r="B22" s="8" t="s">
        <v>45</v>
      </c>
      <c r="C22" s="8" t="s">
        <v>46</v>
      </c>
      <c r="D22" s="13" t="s">
        <v>24</v>
      </c>
      <c r="E22" s="8" t="s">
        <v>14</v>
      </c>
      <c r="F22" s="9">
        <f>18*57.3*12/1000</f>
        <v>12.3768</v>
      </c>
      <c r="G22" s="11" t="s">
        <v>47</v>
      </c>
      <c r="H22" s="11"/>
      <c r="I22" s="18"/>
    </row>
    <row r="23" ht="30" customHeight="1" spans="1:9">
      <c r="A23" s="8">
        <v>29</v>
      </c>
      <c r="B23" s="8" t="s">
        <v>45</v>
      </c>
      <c r="C23" s="8" t="s">
        <v>48</v>
      </c>
      <c r="D23" s="13" t="s">
        <v>24</v>
      </c>
      <c r="E23" s="8" t="s">
        <v>14</v>
      </c>
      <c r="F23" s="9">
        <f>9*12*115/1000</f>
        <v>12.42</v>
      </c>
      <c r="G23" s="11" t="s">
        <v>49</v>
      </c>
      <c r="H23" s="11"/>
      <c r="I23" s="18"/>
    </row>
    <row r="24" ht="30" customHeight="1" spans="1:9">
      <c r="A24" s="8">
        <v>30</v>
      </c>
      <c r="B24" s="8" t="s">
        <v>45</v>
      </c>
      <c r="C24" s="8" t="s">
        <v>50</v>
      </c>
      <c r="D24" s="13" t="s">
        <v>24</v>
      </c>
      <c r="E24" s="8" t="s">
        <v>14</v>
      </c>
      <c r="F24" s="9">
        <f>25*66/1000*12</f>
        <v>19.8</v>
      </c>
      <c r="G24" s="11" t="s">
        <v>51</v>
      </c>
      <c r="H24" s="11"/>
      <c r="I24" s="18"/>
    </row>
    <row r="25" ht="30" customHeight="1" spans="1:9">
      <c r="A25" s="8">
        <v>31</v>
      </c>
      <c r="B25" s="8" t="s">
        <v>45</v>
      </c>
      <c r="C25" s="8" t="s">
        <v>52</v>
      </c>
      <c r="D25" s="13" t="s">
        <v>24</v>
      </c>
      <c r="E25" s="8" t="s">
        <v>14</v>
      </c>
      <c r="F25" s="9">
        <f>0.1166*1.03</f>
        <v>0.120098</v>
      </c>
      <c r="G25" s="10" t="s">
        <v>53</v>
      </c>
      <c r="H25" s="10"/>
      <c r="I25" s="18"/>
    </row>
    <row r="26" ht="30" customHeight="1" spans="1:9">
      <c r="A26" s="8">
        <v>32</v>
      </c>
      <c r="B26" s="8" t="s">
        <v>54</v>
      </c>
      <c r="C26" s="8" t="s">
        <v>55</v>
      </c>
      <c r="D26" s="13" t="s">
        <v>24</v>
      </c>
      <c r="E26" s="8" t="s">
        <v>14</v>
      </c>
      <c r="F26" s="9">
        <f>6*9*15.12/1000</f>
        <v>0.81648</v>
      </c>
      <c r="G26" s="10" t="s">
        <v>56</v>
      </c>
      <c r="H26" s="10"/>
      <c r="I26" s="18"/>
    </row>
    <row r="27" ht="30" customHeight="1" spans="1:9">
      <c r="A27" s="8">
        <v>33</v>
      </c>
      <c r="B27" s="8" t="s">
        <v>54</v>
      </c>
      <c r="C27" s="8" t="s">
        <v>57</v>
      </c>
      <c r="D27" s="13" t="s">
        <v>24</v>
      </c>
      <c r="E27" s="8" t="s">
        <v>14</v>
      </c>
      <c r="F27" s="9">
        <f>6*6*13.532/1000</f>
        <v>0.487152</v>
      </c>
      <c r="G27" s="10" t="s">
        <v>58</v>
      </c>
      <c r="H27" s="10"/>
      <c r="I27" s="18"/>
    </row>
    <row r="28" ht="30" customHeight="1" spans="1:9">
      <c r="A28" s="8">
        <v>34</v>
      </c>
      <c r="B28" s="8" t="s">
        <v>54</v>
      </c>
      <c r="C28" s="8" t="s">
        <v>59</v>
      </c>
      <c r="D28" s="13" t="s">
        <v>24</v>
      </c>
      <c r="E28" s="8" t="s">
        <v>14</v>
      </c>
      <c r="F28" s="9">
        <f>6*26*3.77/1000</f>
        <v>0.58812</v>
      </c>
      <c r="G28" s="10" t="s">
        <v>60</v>
      </c>
      <c r="H28" s="10"/>
      <c r="I28" s="18"/>
    </row>
    <row r="29" ht="30" customHeight="1" spans="1:9">
      <c r="A29" s="8">
        <v>35</v>
      </c>
      <c r="B29" s="8" t="s">
        <v>54</v>
      </c>
      <c r="C29" s="8" t="s">
        <v>61</v>
      </c>
      <c r="D29" s="13" t="s">
        <v>24</v>
      </c>
      <c r="E29" s="8" t="s">
        <v>14</v>
      </c>
      <c r="F29" s="9">
        <f>6*17*5.721/1000</f>
        <v>0.583542</v>
      </c>
      <c r="G29" s="10" t="s">
        <v>62</v>
      </c>
      <c r="H29" s="10"/>
      <c r="I29" s="18"/>
    </row>
    <row r="30" ht="30" customHeight="1" spans="1:9">
      <c r="A30" s="8">
        <v>36</v>
      </c>
      <c r="B30" s="8" t="s">
        <v>54</v>
      </c>
      <c r="C30" s="8" t="s">
        <v>63</v>
      </c>
      <c r="D30" s="13" t="s">
        <v>24</v>
      </c>
      <c r="E30" s="8" t="s">
        <v>14</v>
      </c>
      <c r="F30" s="9">
        <f>6*14*9.03/1000</f>
        <v>0.75852</v>
      </c>
      <c r="G30" s="10" t="s">
        <v>64</v>
      </c>
      <c r="H30" s="10"/>
      <c r="I30" s="18"/>
    </row>
    <row r="31" ht="30" customHeight="1" spans="1:9">
      <c r="A31" s="8">
        <v>37</v>
      </c>
      <c r="B31" s="8" t="s">
        <v>65</v>
      </c>
      <c r="C31" s="8" t="s">
        <v>66</v>
      </c>
      <c r="D31" s="13" t="s">
        <v>24</v>
      </c>
      <c r="E31" s="8" t="s">
        <v>14</v>
      </c>
      <c r="F31" s="9">
        <f>6*34*10.259/1000</f>
        <v>2.092836</v>
      </c>
      <c r="G31" s="10" t="s">
        <v>67</v>
      </c>
      <c r="H31" s="10"/>
      <c r="I31" s="18"/>
    </row>
    <row r="32" ht="30" customHeight="1" spans="1:9">
      <c r="A32" s="8">
        <v>40</v>
      </c>
      <c r="B32" s="8" t="s">
        <v>65</v>
      </c>
      <c r="C32" s="8" t="s">
        <v>68</v>
      </c>
      <c r="D32" s="13" t="s">
        <v>24</v>
      </c>
      <c r="E32" s="8" t="s">
        <v>14</v>
      </c>
      <c r="F32" s="9">
        <f>6*15*1.819/1000</f>
        <v>0.16371</v>
      </c>
      <c r="G32" s="10" t="s">
        <v>69</v>
      </c>
      <c r="H32" s="10"/>
      <c r="I32" s="18"/>
    </row>
    <row r="33" ht="30" customHeight="1" spans="1:9">
      <c r="A33" s="8">
        <v>41</v>
      </c>
      <c r="B33" s="8" t="s">
        <v>65</v>
      </c>
      <c r="C33" s="8" t="s">
        <v>70</v>
      </c>
      <c r="D33" s="13" t="s">
        <v>24</v>
      </c>
      <c r="E33" s="8" t="s">
        <v>14</v>
      </c>
      <c r="F33" s="9">
        <f>34*6*6.363/1000</f>
        <v>1.298052</v>
      </c>
      <c r="G33" s="10" t="s">
        <v>67</v>
      </c>
      <c r="H33" s="10"/>
      <c r="I33" s="18"/>
    </row>
    <row r="34" ht="30" customHeight="1" spans="1:9">
      <c r="A34" s="8">
        <v>42</v>
      </c>
      <c r="B34" s="8" t="s">
        <v>71</v>
      </c>
      <c r="C34" s="8" t="s">
        <v>72</v>
      </c>
      <c r="D34" s="8"/>
      <c r="E34" s="8" t="s">
        <v>14</v>
      </c>
      <c r="F34" s="9">
        <f>8.772*1.04</f>
        <v>9.12288</v>
      </c>
      <c r="G34" s="10" t="s">
        <v>73</v>
      </c>
      <c r="H34" s="10"/>
      <c r="I34" s="18"/>
    </row>
    <row r="35" ht="124" customHeight="1" spans="1:9">
      <c r="A35" s="8">
        <v>38</v>
      </c>
      <c r="B35" s="8" t="s">
        <v>74</v>
      </c>
      <c r="C35" s="8" t="s">
        <v>75</v>
      </c>
      <c r="D35" s="11" t="s">
        <v>76</v>
      </c>
      <c r="E35" s="8" t="s">
        <v>77</v>
      </c>
      <c r="F35" s="9"/>
      <c r="G35" s="10" t="s">
        <v>78</v>
      </c>
      <c r="H35" s="10"/>
      <c r="I35" s="18"/>
    </row>
    <row r="36" ht="79" customHeight="1" spans="1:9">
      <c r="A36" s="8">
        <v>39</v>
      </c>
      <c r="B36" s="8" t="s">
        <v>74</v>
      </c>
      <c r="C36" s="8" t="s">
        <v>79</v>
      </c>
      <c r="D36" s="11" t="s">
        <v>76</v>
      </c>
      <c r="E36" s="8" t="s">
        <v>77</v>
      </c>
      <c r="F36" s="9"/>
      <c r="G36" s="10" t="s">
        <v>80</v>
      </c>
      <c r="H36" s="10"/>
      <c r="I36" s="18"/>
    </row>
    <row r="37" ht="61" customHeight="1" spans="1:9">
      <c r="A37" s="8">
        <v>11</v>
      </c>
      <c r="B37" s="8" t="s">
        <v>81</v>
      </c>
      <c r="C37" s="11" t="s">
        <v>82</v>
      </c>
      <c r="D37" s="8"/>
      <c r="E37" s="8" t="s">
        <v>83</v>
      </c>
      <c r="F37" s="9">
        <v>108</v>
      </c>
      <c r="G37" s="10"/>
      <c r="H37" s="10"/>
      <c r="I37" s="18"/>
    </row>
    <row r="38" ht="30" customHeight="1" spans="1:9">
      <c r="A38" s="8">
        <v>12</v>
      </c>
      <c r="B38" s="8" t="s">
        <v>81</v>
      </c>
      <c r="C38" s="11" t="s">
        <v>84</v>
      </c>
      <c r="D38" s="8"/>
      <c r="E38" s="8" t="s">
        <v>83</v>
      </c>
      <c r="F38" s="9">
        <v>12</v>
      </c>
      <c r="G38" s="10"/>
      <c r="H38" s="10"/>
      <c r="I38" s="18"/>
    </row>
    <row r="39" ht="41" customHeight="1" spans="1:9">
      <c r="A39" s="8">
        <v>13</v>
      </c>
      <c r="B39" s="8" t="s">
        <v>85</v>
      </c>
      <c r="C39" s="11" t="s">
        <v>86</v>
      </c>
      <c r="D39" s="8"/>
      <c r="E39" s="8" t="s">
        <v>83</v>
      </c>
      <c r="F39" s="9">
        <v>28</v>
      </c>
      <c r="G39" s="10"/>
      <c r="H39" s="10"/>
      <c r="I39" s="18"/>
    </row>
    <row r="40" ht="30" customHeight="1" spans="1:9">
      <c r="A40" s="8">
        <v>43</v>
      </c>
      <c r="B40" s="8" t="s">
        <v>87</v>
      </c>
      <c r="C40" s="8" t="s">
        <v>88</v>
      </c>
      <c r="D40" s="8"/>
      <c r="E40" s="8" t="s">
        <v>89</v>
      </c>
      <c r="F40" s="9">
        <v>18</v>
      </c>
      <c r="G40" s="10"/>
      <c r="H40" s="10"/>
      <c r="I40" s="18"/>
    </row>
    <row r="41" ht="34" customHeight="1" spans="1:6">
      <c r="A41" s="14" t="s">
        <v>90</v>
      </c>
      <c r="B41" s="14"/>
      <c r="C41" s="14"/>
      <c r="D41" s="14"/>
      <c r="E41" s="14"/>
      <c r="F41" s="15" t="s">
        <v>91</v>
      </c>
    </row>
    <row r="42" customHeight="1" spans="1:5">
      <c r="A42" s="16" t="s">
        <v>92</v>
      </c>
      <c r="B42" s="16"/>
      <c r="C42" s="16"/>
      <c r="D42" s="16"/>
      <c r="E42" s="16"/>
    </row>
    <row r="43" ht="23" customHeight="1" spans="1:5">
      <c r="A43" s="16"/>
      <c r="B43" s="16"/>
      <c r="C43" s="16"/>
      <c r="D43" s="16"/>
      <c r="E43" s="16"/>
    </row>
    <row r="44" ht="26" customHeight="1" spans="1:5">
      <c r="A44" s="16" t="s">
        <v>93</v>
      </c>
      <c r="B44" s="16"/>
      <c r="C44" s="16"/>
      <c r="D44" s="16"/>
      <c r="E44" s="16"/>
    </row>
    <row r="45" ht="24" customHeight="1" spans="1:5">
      <c r="A45" s="17" t="s">
        <v>94</v>
      </c>
      <c r="B45" s="17"/>
      <c r="C45" s="17"/>
      <c r="D45" s="17"/>
      <c r="E45" s="17"/>
    </row>
  </sheetData>
  <autoFilter xmlns:etc="http://www.wps.cn/officeDocument/2017/etCustomData" ref="A1:E45" etc:filterBottomFollowUsedRange="0">
    <extLst/>
  </autoFilter>
  <mergeCells count="6">
    <mergeCell ref="A1:I1"/>
    <mergeCell ref="A2:E2"/>
    <mergeCell ref="A44:B44"/>
    <mergeCell ref="C44:E44"/>
    <mergeCell ref="A45:E45"/>
    <mergeCell ref="A42:B43"/>
  </mergeCells>
  <pageMargins left="0.590277777777778" right="0.472222222222222" top="0.511805555555556" bottom="0.354166666666667" header="0.511805555555556" footer="0.511805555555556"/>
  <pageSetup paperSize="9" scale="8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2026-03-24T03:33:00Z</dcterms:created>
  <dcterms:modified xsi:type="dcterms:W3CDTF">2026-09-29T08:10:01Z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151C413AF3914FFA8685DD648160D770_13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